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525" yWindow="-105" windowWidth="12750" windowHeight="9870" tabRatio="455"/>
  </bookViews>
  <sheets>
    <sheet name="ELC &amp; PS Worksheet" sheetId="1" r:id="rId1"/>
    <sheet name="Sheet2" sheetId="2" state="hidden" r:id="rId2"/>
    <sheet name="Sheet3" sheetId="3" state="hidden" r:id="rId3"/>
    <sheet name="notes" sheetId="5" state="hidden" r:id="rId4"/>
  </sheets>
  <definedNames>
    <definedName name="_xlnm.Print_Area" localSheetId="0">'ELC &amp; PS Worksheet'!$A$1:$B$35</definedName>
  </definedNames>
  <calcPr calcId="145621"/>
</workbook>
</file>

<file path=xl/calcChain.xml><?xml version="1.0" encoding="utf-8"?>
<calcChain xmlns="http://schemas.openxmlformats.org/spreadsheetml/2006/main">
  <c r="B28" i="1" l="1"/>
  <c r="B25" i="1"/>
  <c r="B13" i="1"/>
  <c r="B6" i="1"/>
  <c r="B7" i="1" s="1"/>
  <c r="B29" i="1" l="1"/>
  <c r="B30" i="1"/>
  <c r="B32" i="1" s="1"/>
  <c r="B18" i="1"/>
  <c r="B16" i="1" l="1"/>
  <c r="B17" i="1"/>
  <c r="B19" i="1" l="1"/>
  <c r="B31" i="1" s="1"/>
  <c r="B35" i="1" s="1"/>
  <c r="B33" i="1" l="1"/>
</calcChain>
</file>

<file path=xl/sharedStrings.xml><?xml version="1.0" encoding="utf-8"?>
<sst xmlns="http://schemas.openxmlformats.org/spreadsheetml/2006/main" count="65" uniqueCount="65">
  <si>
    <t>Line 1    Latest Year Cash on Hand                             Current FISAP, Part III, Sec A/Field 1.1 or 1.2</t>
  </si>
  <si>
    <t xml:space="preserve">Line 2    Latest Year Collections                                   Current FISAP, Part III, Sec B/Field 9 </t>
  </si>
  <si>
    <t>Line 3    Latest Year Expenditures                              Current FISAP, Part III, Sec B/Field 7 plus Sec B/Field 8</t>
  </si>
  <si>
    <t>Line 4    Potential ELC                                                      (Line 1 plus 75% of Line 2) minus Line 3</t>
  </si>
  <si>
    <t>Line 5    Previous Year Expenditures                        Previous Year FISAP, Part III, Sec B/Field 7 plus Sec B/Field 8</t>
  </si>
  <si>
    <t>Line 6    Total Two Year Expenditures                      Line 3 plus Line 5</t>
  </si>
  <si>
    <t>Line 7    Max Potential ELC Returnable by Law     75% of (Line 4 minus Line 6)</t>
  </si>
  <si>
    <t>Line 8    Federal Capital Contributions                     Current FISAP, Part III, Sec A/Field 27</t>
  </si>
  <si>
    <t>Line 9    Repayments FCC                                              Current FISAP, Part III, Sec A/Field 28</t>
  </si>
  <si>
    <t>Line 10  Institutional Capital Contributions            Current FISAP, Part III, Sec A/Field 29.3</t>
  </si>
  <si>
    <t>Line 11  Repayments ICC                                               Current FISAP, Part III, Sec A/Field 30.3</t>
  </si>
  <si>
    <t xml:space="preserve">Line 12 Net FCC                                                                Line 8 minus Line 9           </t>
  </si>
  <si>
    <t>Line 13  Net ICC                                                                 Line 10 minus Line 11</t>
  </si>
  <si>
    <t>Line 14  Net FCC + Net ICC                                            Line 12 plus Line 13</t>
  </si>
  <si>
    <t>Line 15  Percentage of Split                                          Line 12 divided by Line 14</t>
  </si>
  <si>
    <t>Line 16  Federal Share                                                    Line 15 multiplied by Line 7</t>
  </si>
  <si>
    <t>Line 17  Institutional Share                                           Line 7 minus Line 16</t>
  </si>
  <si>
    <t>Line 18 Remains in Fund for Future Expenses      Line 1 minus Line 7                          </t>
  </si>
  <si>
    <t>ELC as of 06/30/15 equals 75% of:  (Available funds – Latest Year's Expenditures) - (Latest Year's Expenditures + Previous Year's Expenditures).</t>
  </si>
  <si>
    <t>Available Funds = Latest Year Cash on Hand + 75% of Latest Year Collections</t>
  </si>
  <si>
    <t>Latest Year’s Expenditures = Loans Advanced During Latest Award Year + ACA Latest Award Year</t>
  </si>
  <si>
    <t>Previous Year’s Expenditures = Loans Advanced During Previous Award Year + ACA Previous Award Year</t>
  </si>
  <si>
    <t>OR</t>
  </si>
  <si>
    <t>ELC as of 6/30/15 equals 75% of  the sum of cash-on-hand (from 6/30/14 or 10/31/14) plus 75% of latest year collections; LESS loans advanced plus ACA for the latest award year; LESS the sum of loans advanced plus ACA for the latest award year and loans advanced plus ACA for the previous award year.</t>
  </si>
  <si>
    <t>Available Funds 16,779,692 + 9,148,898</t>
  </si>
  <si>
    <t>Last Year Expenditures 10,213,467 + 659,862</t>
  </si>
  <si>
    <t>Previous Year Expenditures 9,423,601</t>
  </si>
  <si>
    <t>ELC as of 6/30/15 equals 75% of:  the cash-on-hand plus 75% of latest year collections, less latest year expenditures (Loans advanced plus ACA), less total expenditures for two years (loans advanced and ACA for the latest year and previous year).</t>
  </si>
  <si>
    <t xml:space="preserve">ELC as of 6/30/15 equals the cash-on-hand (either the amount from 6/30/14 or 10/31/14) plus the 2013-2014 collection plus the 2014-2015 FCC and ICC less the 2013-2014 Expenditures and less 25% of the Collections.  </t>
  </si>
  <si>
    <t xml:space="preserve">To determine the maximum potential ELC returnable by law determine the potential ELC as of 6/30/15 (above) then subtract the total 2013 -2014 FCC and ICC expended then multiply .75. </t>
  </si>
  <si>
    <t xml:space="preserve">the 2013-2014 collection plus the 2014-2015 FCC and ICC less the 2013-2014 Expenditures and less 25% of the Collections.  </t>
  </si>
  <si>
    <t>To determine the maximum potential ELC returnable by law determine the potential ELC as of 6/30/15 (above) then subtract the total 2013 -2014 FCC and ICC expended then multiply .75.</t>
  </si>
  <si>
    <t>ESTIMATED AVAILABLE FUNDS:</t>
  </si>
  <si>
    <t>ESTIMATED NEED FOR FUNDS:</t>
  </si>
  <si>
    <t>FEDERAL SHARE PERCENTAGE:</t>
  </si>
  <si>
    <t>PROPORTIONAL SHARE CALCULATION (AMOUNT OF TOTAL EXCESS LIQUID CAPITAL THAT MUST BE RETURNED):</t>
  </si>
  <si>
    <t xml:space="preserve">       Total Estimated Available Funds (Line 4 + Line 6)</t>
  </si>
  <si>
    <t xml:space="preserve">       75% of Latest Year Principal and Interest Repaid by Borrowers (Line 5 x .75)</t>
  </si>
  <si>
    <t xml:space="preserve">        Total Estimated Available Funds</t>
  </si>
  <si>
    <r>
      <t xml:space="preserve">       Latest Year Principal and Interest Repaid by Borrowers (From </t>
    </r>
    <r>
      <rPr>
        <b/>
        <sz val="11"/>
        <color theme="1"/>
        <rFont val="Calibri"/>
        <family val="2"/>
        <scheme val="minor"/>
      </rPr>
      <t>most recent</t>
    </r>
    <r>
      <rPr>
        <sz val="11"/>
        <color theme="1"/>
        <rFont val="Calibri"/>
        <family val="2"/>
        <scheme val="minor"/>
      </rPr>
      <t xml:space="preserve"> FISAP, Part III, Sec B/Line 9)</t>
    </r>
  </si>
  <si>
    <r>
      <t xml:space="preserve">       </t>
    </r>
    <r>
      <rPr>
        <sz val="11"/>
        <color theme="1"/>
        <rFont val="Calibri"/>
        <family val="2"/>
        <scheme val="minor"/>
      </rPr>
      <t xml:space="preserve">Loans Advanced to Students During Award Year (From </t>
    </r>
    <r>
      <rPr>
        <b/>
        <sz val="11"/>
        <color theme="1"/>
        <rFont val="Calibri"/>
        <family val="2"/>
        <scheme val="minor"/>
      </rPr>
      <t>most recent</t>
    </r>
    <r>
      <rPr>
        <sz val="11"/>
        <color theme="1"/>
        <rFont val="Calibri"/>
        <family val="2"/>
        <scheme val="minor"/>
      </rPr>
      <t xml:space="preserve"> FISAP, Part III, Sec B/Line 7)</t>
    </r>
  </si>
  <si>
    <r>
      <t xml:space="preserve">       Administrative Cost Allowance (From </t>
    </r>
    <r>
      <rPr>
        <b/>
        <sz val="11"/>
        <color theme="1"/>
        <rFont val="Calibri"/>
        <family val="2"/>
        <scheme val="minor"/>
      </rPr>
      <t>most recent</t>
    </r>
    <r>
      <rPr>
        <sz val="11"/>
        <color theme="1"/>
        <rFont val="Calibri"/>
        <family val="2"/>
        <scheme val="minor"/>
      </rPr>
      <t xml:space="preserve"> FISAP, Part III, Sec B/Line 8)</t>
    </r>
  </si>
  <si>
    <r>
      <t xml:space="preserve">       Loans Advanced to Students During Award Year (From </t>
    </r>
    <r>
      <rPr>
        <b/>
        <sz val="11"/>
        <color theme="1"/>
        <rFont val="Calibri"/>
        <family val="2"/>
        <scheme val="minor"/>
      </rPr>
      <t>previous</t>
    </r>
    <r>
      <rPr>
        <sz val="11"/>
        <color theme="1"/>
        <rFont val="Calibri"/>
        <family val="2"/>
        <scheme val="minor"/>
      </rPr>
      <t xml:space="preserve"> FISAP, Part III, Sec B/Line 7)</t>
    </r>
  </si>
  <si>
    <r>
      <t xml:space="preserve">       Administrative Cost Allowance (From </t>
    </r>
    <r>
      <rPr>
        <b/>
        <sz val="11"/>
        <color theme="1"/>
        <rFont val="Calibri"/>
        <family val="2"/>
        <scheme val="minor"/>
      </rPr>
      <t>previous</t>
    </r>
    <r>
      <rPr>
        <sz val="11"/>
        <color theme="1"/>
        <rFont val="Calibri"/>
        <family val="2"/>
        <scheme val="minor"/>
      </rPr>
      <t xml:space="preserve"> FISAP, Part III, Sec B/Line 8)</t>
    </r>
  </si>
  <si>
    <r>
      <t xml:space="preserve">        Less Repayments of Federal Capital Contributions (From </t>
    </r>
    <r>
      <rPr>
        <b/>
        <sz val="11"/>
        <color theme="1"/>
        <rFont val="Calibri"/>
        <family val="2"/>
        <scheme val="minor"/>
      </rPr>
      <t>most recent</t>
    </r>
    <r>
      <rPr>
        <sz val="11"/>
        <color theme="1"/>
        <rFont val="Calibri"/>
        <family val="2"/>
        <scheme val="minor"/>
      </rPr>
      <t xml:space="preserve"> FISAP, Part III, Sec A/Line 28)</t>
    </r>
  </si>
  <si>
    <r>
      <t xml:space="preserve">        Institutional Capital Contributions (From </t>
    </r>
    <r>
      <rPr>
        <b/>
        <sz val="11"/>
        <color theme="1"/>
        <rFont val="Calibri"/>
        <family val="2"/>
        <scheme val="minor"/>
      </rPr>
      <t>most recent</t>
    </r>
    <r>
      <rPr>
        <sz val="11"/>
        <color theme="1"/>
        <rFont val="Calibri"/>
        <family val="2"/>
        <scheme val="minor"/>
      </rPr>
      <t xml:space="preserve"> FISAP, Part III, Sec A/Line 29.3)</t>
    </r>
  </si>
  <si>
    <t>INSTITUTIONAL SHARE PERCENTAGE:</t>
  </si>
  <si>
    <t>EXCESS LIQUID CAPITAL (ELC) WORKSHEET</t>
  </si>
  <si>
    <t>PROPORTIONAL SHARE WORKSHEET</t>
  </si>
  <si>
    <t>FEDERAL PERKINS LOAN EXCESS LIQUID CAPITAL AND PROPORTIONAL SHARE WORKSHEETS</t>
  </si>
  <si>
    <r>
      <t xml:space="preserve">        Total Federal Capital Contributions (From </t>
    </r>
    <r>
      <rPr>
        <b/>
        <sz val="11"/>
        <color theme="1"/>
        <rFont val="Calibri"/>
        <family val="2"/>
        <scheme val="minor"/>
      </rPr>
      <t xml:space="preserve">most recent </t>
    </r>
    <r>
      <rPr>
        <sz val="11"/>
        <color theme="1"/>
        <rFont val="Calibri"/>
        <family val="2"/>
        <scheme val="minor"/>
      </rPr>
      <t>FISAP, Part III, Sec A/Line 27)</t>
    </r>
  </si>
  <si>
    <r>
      <t xml:space="preserve">        Less Repayments of Fund Capital to the School (From </t>
    </r>
    <r>
      <rPr>
        <b/>
        <sz val="11"/>
        <color theme="1"/>
        <rFont val="Calibri"/>
        <family val="2"/>
        <scheme val="minor"/>
      </rPr>
      <t>most recent</t>
    </r>
    <r>
      <rPr>
        <sz val="11"/>
        <color theme="1"/>
        <rFont val="Calibri"/>
        <family val="2"/>
        <scheme val="minor"/>
      </rPr>
      <t xml:space="preserve"> FISAP, Part III, Sec A/Line 30.3)</t>
    </r>
  </si>
  <si>
    <t xml:space="preserve">        Total Excess Liquid Capital (Line 16 - Lesser of Line 17 or Line 18)</t>
  </si>
  <si>
    <t xml:space="preserve">       Calculated Estimate of Need for Funds (Line 9 + Line 10 + Line 11 + Line 12)</t>
  </si>
  <si>
    <t xml:space="preserve">        Less Institutional Estimate  of Need for Funds (Line 14)</t>
  </si>
  <si>
    <t xml:space="preserve">        Less Calculated Estimate of Need for Funds (Line 13) or</t>
  </si>
  <si>
    <t>EXCESS LIQUID CAPITAL:</t>
  </si>
  <si>
    <t xml:space="preserve">        Institutional Estimate  of Need for Funds if less than Calculated (May not exceed Line 13)</t>
  </si>
  <si>
    <t xml:space="preserve">       Total Net Federal Capital Contributions (Line 23 - Line 24)</t>
  </si>
  <si>
    <t xml:space="preserve">       Total Net Institutional Capital Contributions (Line 26 - Line 27)</t>
  </si>
  <si>
    <t>Total Net Contributions (Line 25 + Line 28)</t>
  </si>
  <si>
    <t>FEDERAL SHARE TO BE RETURNED TO THE DEPARTMENT (Line 19 x Line 30)</t>
  </si>
  <si>
    <t>INSTITUTIONAL SHARE TO BE RETURNED TO THE SCHOOL (Line 19 x Line 32)</t>
  </si>
  <si>
    <t>ESTIMATED AMOUNT OF PERKINS AVAILABLE FUNDS ((Line 4 + Line 5) - Line 19)</t>
  </si>
  <si>
    <r>
      <t xml:space="preserve">       Latest Year Cash on Hand (From </t>
    </r>
    <r>
      <rPr>
        <b/>
        <sz val="11"/>
        <color theme="1"/>
        <rFont val="Calibri"/>
        <family val="2"/>
        <scheme val="minor"/>
      </rPr>
      <t>most recent</t>
    </r>
    <r>
      <rPr>
        <sz val="11"/>
        <color theme="1"/>
        <rFont val="Calibri"/>
        <family val="2"/>
        <scheme val="minor"/>
      </rPr>
      <t xml:space="preserve"> FISAP, Part III, Sec A/Line 1.1)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</si>
</sst>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164" formatCode="_(&quot;$&quot;* #,##0_);_(&quot;$&quot;* \(#,##0\);_(&quot;$&quot;* &quot;0&quot;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2"/>
      <color theme="1"/>
      <name val="Calibri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i/>
      <sz val="10"/>
      <color theme="1"/>
      <name val="Calibri"/>
      <family val="2"/>
      <scheme val="minor"/>
    </font>
    <font>
      <b/>
      <sz val="12"/>
      <color theme="3" tint="-0.249977111117893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9" fontId="4" fillId="0" borderId="0" applyFont="0" applyFill="0" applyBorder="0" applyAlignment="0" applyProtection="0"/>
  </cellStyleXfs>
  <cellXfs count="60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 indent="1"/>
    </xf>
    <xf numFmtId="0" fontId="8" fillId="0" borderId="0" xfId="0" applyFont="1" applyAlignment="1">
      <alignment vertical="center"/>
    </xf>
    <xf numFmtId="10" fontId="3" fillId="3" borderId="11" xfId="0" applyNumberFormat="1" applyFont="1" applyFill="1" applyBorder="1" applyProtection="1"/>
    <xf numFmtId="42" fontId="3" fillId="3" borderId="11" xfId="0" applyNumberFormat="1" applyFont="1" applyFill="1" applyBorder="1" applyProtection="1"/>
    <xf numFmtId="42" fontId="3" fillId="3" borderId="14" xfId="0" applyNumberFormat="1" applyFont="1" applyFill="1" applyBorder="1" applyProtection="1"/>
    <xf numFmtId="42" fontId="3" fillId="3" borderId="16" xfId="0" applyNumberFormat="1" applyFont="1" applyFill="1" applyBorder="1" applyProtection="1"/>
    <xf numFmtId="10" fontId="3" fillId="3" borderId="12" xfId="2" applyNumberFormat="1" applyFont="1" applyFill="1" applyBorder="1" applyProtection="1"/>
    <xf numFmtId="0" fontId="0" fillId="0" borderId="0" xfId="0" applyProtection="1"/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4" borderId="6" xfId="0" applyFont="1" applyFill="1" applyBorder="1" applyAlignment="1" applyProtection="1">
      <alignment vertical="center"/>
    </xf>
    <xf numFmtId="0" fontId="1" fillId="0" borderId="6" xfId="0" applyFont="1" applyFill="1" applyBorder="1" applyAlignment="1" applyProtection="1">
      <alignment horizontal="left"/>
    </xf>
    <xf numFmtId="0" fontId="0" fillId="0" borderId="5" xfId="0" applyFont="1" applyBorder="1" applyProtection="1"/>
    <xf numFmtId="0" fontId="0" fillId="0" borderId="4" xfId="0" applyBorder="1" applyProtection="1"/>
    <xf numFmtId="0" fontId="1" fillId="4" borderId="6" xfId="0" applyFont="1" applyFill="1" applyBorder="1" applyProtection="1"/>
    <xf numFmtId="0" fontId="1" fillId="2" borderId="9" xfId="0" applyFont="1" applyFill="1" applyBorder="1" applyProtection="1"/>
    <xf numFmtId="0" fontId="0" fillId="0" borderId="5" xfId="0" applyBorder="1" applyProtection="1"/>
    <xf numFmtId="0" fontId="0" fillId="0" borderId="9" xfId="0" applyBorder="1" applyProtection="1"/>
    <xf numFmtId="0" fontId="1" fillId="4" borderId="13" xfId="0" applyFont="1" applyFill="1" applyBorder="1" applyProtection="1"/>
    <xf numFmtId="0" fontId="1" fillId="3" borderId="6" xfId="0" applyFont="1" applyFill="1" applyBorder="1" applyProtection="1"/>
    <xf numFmtId="0" fontId="1" fillId="3" borderId="6" xfId="0" applyFont="1" applyFill="1" applyBorder="1" applyAlignment="1" applyProtection="1">
      <alignment wrapText="1"/>
    </xf>
    <xf numFmtId="0" fontId="1" fillId="3" borderId="21" xfId="0" applyFont="1" applyFill="1" applyBorder="1" applyAlignment="1" applyProtection="1">
      <alignment wrapText="1"/>
    </xf>
    <xf numFmtId="0" fontId="1" fillId="3" borderId="17" xfId="0" applyFont="1" applyFill="1" applyBorder="1" applyProtection="1"/>
    <xf numFmtId="0" fontId="1" fillId="4" borderId="18" xfId="0" applyFont="1" applyFill="1" applyBorder="1" applyProtection="1"/>
    <xf numFmtId="0" fontId="1" fillId="4" borderId="0" xfId="0" applyFont="1" applyFill="1" applyBorder="1" applyProtection="1"/>
    <xf numFmtId="0" fontId="1" fillId="3" borderId="19" xfId="0" applyFont="1" applyFill="1" applyBorder="1" applyProtection="1"/>
    <xf numFmtId="164" fontId="2" fillId="2" borderId="12" xfId="0" applyNumberFormat="1" applyFont="1" applyFill="1" applyBorder="1" applyProtection="1"/>
    <xf numFmtId="164" fontId="2" fillId="5" borderId="1" xfId="0" applyNumberFormat="1" applyFont="1" applyFill="1" applyBorder="1" applyProtection="1">
      <protection locked="0"/>
    </xf>
    <xf numFmtId="164" fontId="3" fillId="2" borderId="16" xfId="0" applyNumberFormat="1" applyFont="1" applyFill="1" applyBorder="1" applyProtection="1"/>
    <xf numFmtId="164" fontId="3" fillId="2" borderId="7" xfId="0" applyNumberFormat="1" applyFont="1" applyFill="1" applyBorder="1" applyProtection="1"/>
    <xf numFmtId="164" fontId="2" fillId="2" borderId="11" xfId="0" applyNumberFormat="1" applyFont="1" applyFill="1" applyBorder="1" applyProtection="1"/>
    <xf numFmtId="164" fontId="3" fillId="4" borderId="14" xfId="0" applyNumberFormat="1" applyFont="1" applyFill="1" applyBorder="1" applyProtection="1"/>
    <xf numFmtId="164" fontId="2" fillId="5" borderId="20" xfId="0" applyNumberFormat="1" applyFont="1" applyFill="1" applyBorder="1" applyProtection="1">
      <protection locked="0"/>
    </xf>
    <xf numFmtId="164" fontId="3" fillId="4" borderId="7" xfId="0" applyNumberFormat="1" applyFont="1" applyFill="1" applyBorder="1" applyProtection="1"/>
    <xf numFmtId="164" fontId="3" fillId="5" borderId="11" xfId="0" applyNumberFormat="1" applyFont="1" applyFill="1" applyBorder="1" applyProtection="1">
      <protection locked="0"/>
    </xf>
    <xf numFmtId="164" fontId="2" fillId="2" borderId="7" xfId="0" applyNumberFormat="1" applyFont="1" applyFill="1" applyBorder="1" applyAlignment="1" applyProtection="1">
      <alignment vertical="center"/>
    </xf>
    <xf numFmtId="164" fontId="3" fillId="2" borderId="8" xfId="0" applyNumberFormat="1" applyFont="1" applyFill="1" applyBorder="1" applyAlignment="1" applyProtection="1">
      <alignment vertical="center"/>
    </xf>
    <xf numFmtId="3" fontId="2" fillId="0" borderId="0" xfId="0" applyNumberFormat="1" applyFont="1" applyProtection="1"/>
    <xf numFmtId="3" fontId="9" fillId="0" borderId="0" xfId="1" applyNumberFormat="1" applyFont="1" applyBorder="1" applyProtection="1"/>
    <xf numFmtId="3" fontId="2" fillId="0" borderId="0" xfId="0" applyNumberFormat="1" applyFont="1" applyBorder="1" applyProtection="1"/>
    <xf numFmtId="0" fontId="0" fillId="0" borderId="0" xfId="0" applyFont="1" applyProtection="1"/>
    <xf numFmtId="3" fontId="3" fillId="0" borderId="0" xfId="0" applyNumberFormat="1" applyFont="1" applyProtection="1"/>
    <xf numFmtId="0" fontId="1" fillId="0" borderId="0" xfId="0" applyFont="1" applyProtection="1"/>
    <xf numFmtId="3" fontId="3" fillId="0" borderId="0" xfId="0" applyNumberFormat="1" applyFont="1" applyFill="1" applyBorder="1" applyAlignment="1" applyProtection="1">
      <alignment vertical="center" wrapText="1"/>
    </xf>
    <xf numFmtId="3" fontId="2" fillId="0" borderId="0" xfId="0" applyNumberFormat="1" applyFont="1" applyAlignment="1" applyProtection="1">
      <alignment horizontal="center" wrapText="1"/>
    </xf>
    <xf numFmtId="10" fontId="3" fillId="0" borderId="0" xfId="0" applyNumberFormat="1" applyFont="1" applyFill="1" applyBorder="1" applyProtection="1"/>
    <xf numFmtId="37" fontId="2" fillId="0" borderId="0" xfId="0" applyNumberFormat="1" applyFont="1" applyProtection="1"/>
    <xf numFmtId="0" fontId="11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/>
    </xf>
    <xf numFmtId="3" fontId="2" fillId="0" borderId="0" xfId="0" applyNumberFormat="1" applyFont="1" applyAlignment="1" applyProtection="1">
      <alignment horizontal="left" vertical="center"/>
    </xf>
    <xf numFmtId="3" fontId="9" fillId="0" borderId="0" xfId="0" applyNumberFormat="1" applyFont="1" applyAlignment="1" applyProtection="1">
      <alignment horizontal="right"/>
    </xf>
    <xf numFmtId="0" fontId="1" fillId="3" borderId="2" xfId="0" applyFont="1" applyFill="1" applyBorder="1" applyAlignment="1" applyProtection="1">
      <alignment horizontal="left"/>
    </xf>
    <xf numFmtId="0" fontId="1" fillId="3" borderId="3" xfId="0" applyFont="1" applyFill="1" applyBorder="1" applyAlignment="1" applyProtection="1">
      <alignment horizontal="left"/>
    </xf>
    <xf numFmtId="0" fontId="1" fillId="3" borderId="9" xfId="0" applyFont="1" applyFill="1" applyBorder="1" applyAlignment="1" applyProtection="1">
      <alignment horizontal="left"/>
    </xf>
    <xf numFmtId="0" fontId="1" fillId="3" borderId="10" xfId="0" applyFont="1" applyFill="1" applyBorder="1" applyAlignment="1" applyProtection="1">
      <alignment horizontal="left"/>
    </xf>
    <xf numFmtId="0" fontId="1" fillId="3" borderId="15" xfId="0" applyFont="1" applyFill="1" applyBorder="1" applyAlignment="1" applyProtection="1">
      <alignment horizontal="left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2" defaultPivotStyle="PivotStyleLight16"/>
  <colors>
    <mruColors>
      <color rgb="FFEEEC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</xdr:colOff>
      <xdr:row>0</xdr:row>
      <xdr:rowOff>0</xdr:rowOff>
    </xdr:from>
    <xdr:to>
      <xdr:col>10</xdr:col>
      <xdr:colOff>243840</xdr:colOff>
      <xdr:row>35</xdr:row>
      <xdr:rowOff>152400</xdr:rowOff>
    </xdr:to>
    <xdr:pic>
      <xdr:nvPicPr>
        <xdr:cNvPr id="17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" y="0"/>
          <a:ext cx="6233160" cy="6553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GridLines="0" tabSelected="1" zoomScaleNormal="100" workbookViewId="0">
      <selection activeCell="B12" sqref="B12"/>
    </sheetView>
  </sheetViews>
  <sheetFormatPr defaultColWidth="9.140625" defaultRowHeight="15" x14ac:dyDescent="0.25"/>
  <cols>
    <col min="1" max="1" width="96.5703125" style="10" bestFit="1" customWidth="1"/>
    <col min="2" max="2" width="13.5703125" style="50" bestFit="1" customWidth="1"/>
    <col min="3" max="3" width="14.28515625" style="41" customWidth="1"/>
    <col min="4" max="4" width="12.5703125" style="41" customWidth="1"/>
    <col min="5" max="5" width="10.7109375" style="41" customWidth="1"/>
    <col min="6" max="6" width="8.42578125" style="41" customWidth="1"/>
    <col min="7" max="11" width="10.7109375" style="41" customWidth="1"/>
    <col min="12" max="12" width="21" style="41" customWidth="1"/>
    <col min="13" max="15" width="10.7109375" style="41" customWidth="1"/>
    <col min="16" max="16384" width="9.140625" style="10"/>
  </cols>
  <sheetData>
    <row r="1" spans="1:15" ht="39.75" customHeight="1" x14ac:dyDescent="0.25">
      <c r="A1" s="51" t="s">
        <v>49</v>
      </c>
      <c r="B1" s="51"/>
    </row>
    <row r="2" spans="1:15" ht="16.5" thickBot="1" x14ac:dyDescent="0.3">
      <c r="A2" s="52" t="s">
        <v>47</v>
      </c>
      <c r="B2" s="52"/>
    </row>
    <row r="3" spans="1:15" ht="15.75" thickBot="1" x14ac:dyDescent="0.3">
      <c r="A3" s="55" t="s">
        <v>32</v>
      </c>
      <c r="B3" s="56"/>
    </row>
    <row r="4" spans="1:15" ht="15.75" thickBot="1" x14ac:dyDescent="0.3">
      <c r="A4" s="11" t="s">
        <v>64</v>
      </c>
      <c r="B4" s="31"/>
    </row>
    <row r="5" spans="1:15" ht="15.75" thickBot="1" x14ac:dyDescent="0.3">
      <c r="A5" s="12" t="s">
        <v>39</v>
      </c>
      <c r="B5" s="31"/>
      <c r="D5" s="54"/>
      <c r="E5" s="54"/>
      <c r="F5" s="42"/>
    </row>
    <row r="6" spans="1:15" s="44" customFormat="1" x14ac:dyDescent="0.25">
      <c r="A6" s="13" t="s">
        <v>37</v>
      </c>
      <c r="B6" s="39" t="str">
        <f>IF(ISBLANK(B5)=TRUE,"",0.75*B5)</f>
        <v/>
      </c>
      <c r="C6" s="41"/>
      <c r="D6" s="43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5" s="44" customFormat="1" x14ac:dyDescent="0.25">
      <c r="A7" s="14" t="s">
        <v>36</v>
      </c>
      <c r="B7" s="40" t="str">
        <f>IF(ISBLANK(B4)=TRUE,"",SUM(B4,B6))</f>
        <v/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</row>
    <row r="8" spans="1:15" ht="15.75" thickBot="1" x14ac:dyDescent="0.3">
      <c r="A8" s="57" t="s">
        <v>33</v>
      </c>
      <c r="B8" s="58"/>
    </row>
    <row r="9" spans="1:15" ht="15.75" thickBot="1" x14ac:dyDescent="0.3">
      <c r="A9" s="15" t="s">
        <v>40</v>
      </c>
      <c r="B9" s="31"/>
    </row>
    <row r="10" spans="1:15" ht="15.75" thickBot="1" x14ac:dyDescent="0.3">
      <c r="A10" s="16" t="s">
        <v>41</v>
      </c>
      <c r="B10" s="31"/>
    </row>
    <row r="11" spans="1:15" ht="15.75" thickBot="1" x14ac:dyDescent="0.3">
      <c r="A11" s="17" t="s">
        <v>42</v>
      </c>
      <c r="B11" s="36"/>
    </row>
    <row r="12" spans="1:15" s="46" customFormat="1" ht="15.75" thickBot="1" x14ac:dyDescent="0.3">
      <c r="A12" s="16" t="s">
        <v>43</v>
      </c>
      <c r="B12" s="31"/>
      <c r="C12" s="45"/>
      <c r="D12" s="41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</row>
    <row r="13" spans="1:15" s="44" customFormat="1" x14ac:dyDescent="0.25">
      <c r="A13" s="18" t="s">
        <v>53</v>
      </c>
      <c r="B13" s="37" t="str">
        <f>IF(OR(ISBLANK(B9)=TRUE,ISBLANK(B10)=TRUE,ISBLANK(B11)=TRUE,ISBLANK(B12)=TRUE),"",SUM(B9:B12))</f>
        <v/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</row>
    <row r="14" spans="1:15" s="44" customFormat="1" x14ac:dyDescent="0.25">
      <c r="A14" s="19" t="s">
        <v>57</v>
      </c>
      <c r="B14" s="38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</row>
    <row r="15" spans="1:15" x14ac:dyDescent="0.25">
      <c r="A15" s="57" t="s">
        <v>56</v>
      </c>
      <c r="B15" s="58"/>
    </row>
    <row r="16" spans="1:15" x14ac:dyDescent="0.25">
      <c r="A16" s="20" t="s">
        <v>38</v>
      </c>
      <c r="B16" s="34" t="str">
        <f>B7</f>
        <v/>
      </c>
    </row>
    <row r="17" spans="1:15" x14ac:dyDescent="0.25">
      <c r="A17" s="20" t="s">
        <v>55</v>
      </c>
      <c r="B17" s="30" t="str">
        <f>B13</f>
        <v/>
      </c>
    </row>
    <row r="18" spans="1:15" x14ac:dyDescent="0.25">
      <c r="A18" s="21" t="s">
        <v>54</v>
      </c>
      <c r="B18" s="30" t="str">
        <f>IF(ISBLANK(B14)," ", B14)</f>
        <v xml:space="preserve"> </v>
      </c>
    </row>
    <row r="19" spans="1:15" ht="15.75" thickBot="1" x14ac:dyDescent="0.3">
      <c r="A19" s="22" t="s">
        <v>52</v>
      </c>
      <c r="B19" s="35" t="str">
        <f>IFERROR(IF(ISBLANK(B14)=TRUE,B16-B17,B16-B14),"")</f>
        <v/>
      </c>
    </row>
    <row r="20" spans="1:15" ht="21.75" customHeight="1" x14ac:dyDescent="0.25">
      <c r="B20" s="10"/>
    </row>
    <row r="21" spans="1:15" ht="15.75" customHeight="1" thickBot="1" x14ac:dyDescent="0.3">
      <c r="A21" s="52" t="s">
        <v>48</v>
      </c>
      <c r="B21" s="52"/>
      <c r="C21" s="47"/>
    </row>
    <row r="22" spans="1:15" ht="15.75" thickBot="1" x14ac:dyDescent="0.3">
      <c r="A22" s="59" t="s">
        <v>35</v>
      </c>
      <c r="B22" s="56"/>
      <c r="C22" s="47"/>
    </row>
    <row r="23" spans="1:15" ht="15.75" thickBot="1" x14ac:dyDescent="0.3">
      <c r="A23" s="20" t="s">
        <v>50</v>
      </c>
      <c r="B23" s="31"/>
      <c r="C23" s="47"/>
      <c r="D23" s="48"/>
      <c r="E23" s="53"/>
      <c r="F23" s="53"/>
    </row>
    <row r="24" spans="1:15" ht="15.75" thickBot="1" x14ac:dyDescent="0.3">
      <c r="A24" s="20" t="s">
        <v>44</v>
      </c>
      <c r="B24" s="31"/>
      <c r="C24" s="47"/>
      <c r="E24" s="53"/>
      <c r="F24" s="53"/>
    </row>
    <row r="25" spans="1:15" ht="15.75" thickBot="1" x14ac:dyDescent="0.3">
      <c r="A25" s="18" t="s">
        <v>58</v>
      </c>
      <c r="B25" s="32" t="str">
        <f>IF(OR(ISBLANK(B23)=TRUE,ISBLANK(B24)=TRUE),"",B23-B24)</f>
        <v/>
      </c>
      <c r="C25" s="47"/>
    </row>
    <row r="26" spans="1:15" s="46" customFormat="1" ht="15.75" thickBot="1" x14ac:dyDescent="0.3">
      <c r="A26" s="20" t="s">
        <v>45</v>
      </c>
      <c r="B26" s="31"/>
      <c r="C26" s="47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</row>
    <row r="27" spans="1:15" s="46" customFormat="1" ht="15.75" thickBot="1" x14ac:dyDescent="0.3">
      <c r="A27" s="20" t="s">
        <v>51</v>
      </c>
      <c r="B27" s="31"/>
      <c r="C27" s="47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</row>
    <row r="28" spans="1:15" s="46" customFormat="1" ht="15.75" thickBot="1" x14ac:dyDescent="0.3">
      <c r="A28" s="18" t="s">
        <v>59</v>
      </c>
      <c r="B28" s="32" t="str">
        <f>IF(OR(ISBLANK(B26)=TRUE,ISBLANK(B27)=TRUE),"",B26-B27)</f>
        <v/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</row>
    <row r="29" spans="1:15" x14ac:dyDescent="0.25">
      <c r="A29" s="18" t="s">
        <v>60</v>
      </c>
      <c r="B29" s="33" t="str">
        <f>IF(OR(B25="",B28=""),"",SUM(B25,B28))</f>
        <v/>
      </c>
    </row>
    <row r="30" spans="1:15" x14ac:dyDescent="0.25">
      <c r="A30" s="23" t="s">
        <v>34</v>
      </c>
      <c r="B30" s="5" t="str">
        <f>IFERROR(TRUNC(B25/(B28+B25),4)," ")</f>
        <v xml:space="preserve"> </v>
      </c>
      <c r="C30" s="49"/>
    </row>
    <row r="31" spans="1:15" x14ac:dyDescent="0.25">
      <c r="A31" s="24" t="s">
        <v>61</v>
      </c>
      <c r="B31" s="6" t="str">
        <f>IFERROR(IF(B19&lt;0,"No ELC",INT(B19*B30))," ")</f>
        <v xml:space="preserve"> </v>
      </c>
    </row>
    <row r="32" spans="1:15" x14ac:dyDescent="0.25">
      <c r="A32" s="25" t="s">
        <v>46</v>
      </c>
      <c r="B32" s="9" t="str">
        <f>IFERROR(1-B30," ")</f>
        <v xml:space="preserve"> </v>
      </c>
    </row>
    <row r="33" spans="1:3" ht="15.75" thickBot="1" x14ac:dyDescent="0.3">
      <c r="A33" s="26" t="s">
        <v>62</v>
      </c>
      <c r="B33" s="7" t="str">
        <f>IFERROR(B19 - B31," ")</f>
        <v xml:space="preserve"> </v>
      </c>
    </row>
    <row r="34" spans="1:3" ht="15.75" thickBot="1" x14ac:dyDescent="0.3">
      <c r="A34" s="27"/>
      <c r="B34" s="28"/>
      <c r="C34" s="43"/>
    </row>
    <row r="35" spans="1:3" ht="15.75" thickBot="1" x14ac:dyDescent="0.3">
      <c r="A35" s="29" t="s">
        <v>63</v>
      </c>
      <c r="B35" s="8" t="str">
        <f>IF(B31=" "," ",(IFERROR(IF(B19&lt;0," ",(B4+B5)-B19)," ")))</f>
        <v xml:space="preserve"> </v>
      </c>
    </row>
    <row r="36" spans="1:3" hidden="1" x14ac:dyDescent="0.25"/>
    <row r="37" spans="1:3" hidden="1" x14ac:dyDescent="0.25"/>
    <row r="38" spans="1:3" hidden="1" x14ac:dyDescent="0.25"/>
  </sheetData>
  <sheetProtection sheet="1" objects="1" scenarios="1" selectLockedCells="1"/>
  <protectedRanges>
    <protectedRange sqref="B4:B5 B9:B12 B18 B23:B24 B26:B27" name="Range1"/>
  </protectedRanges>
  <mergeCells count="9">
    <mergeCell ref="A1:B1"/>
    <mergeCell ref="A2:B2"/>
    <mergeCell ref="E23:F24"/>
    <mergeCell ref="D5:E5"/>
    <mergeCell ref="A3:B3"/>
    <mergeCell ref="A8:B8"/>
    <mergeCell ref="A15:B15"/>
    <mergeCell ref="A22:B22"/>
    <mergeCell ref="A21:B21"/>
  </mergeCells>
  <dataValidations count="1">
    <dataValidation type="whole" allowBlank="1" showInputMessage="1" showErrorMessage="1" error="Amount must be zero or greater but less than the amount that appears on line 13._x000a_" sqref="B14">
      <formula1>0</formula1>
      <formula2>B13</formula2>
    </dataValidation>
  </dataValidations>
  <printOptions headings="1"/>
  <pageMargins left="0.7" right="0.7" top="0.75" bottom="0.75" header="0.3" footer="0.3"/>
  <pageSetup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22"/>
  <sheetViews>
    <sheetView topLeftCell="A4" workbookViewId="0">
      <selection activeCell="A16" sqref="A16:A17"/>
    </sheetView>
  </sheetViews>
  <sheetFormatPr defaultRowHeight="15" x14ac:dyDescent="0.25"/>
  <cols>
    <col min="1" max="1" width="90.140625" customWidth="1"/>
  </cols>
  <sheetData>
    <row r="3" spans="1:1" x14ac:dyDescent="0.25">
      <c r="A3" t="s">
        <v>0</v>
      </c>
    </row>
    <row r="4" spans="1:1" x14ac:dyDescent="0.25">
      <c r="A4" t="s">
        <v>1</v>
      </c>
    </row>
    <row r="5" spans="1:1" x14ac:dyDescent="0.25">
      <c r="A5" t="s">
        <v>2</v>
      </c>
    </row>
    <row r="6" spans="1:1" x14ac:dyDescent="0.25">
      <c r="A6" t="s">
        <v>3</v>
      </c>
    </row>
    <row r="7" spans="1:1" x14ac:dyDescent="0.25">
      <c r="A7" t="s">
        <v>4</v>
      </c>
    </row>
    <row r="8" spans="1:1" x14ac:dyDescent="0.25">
      <c r="A8" t="s">
        <v>5</v>
      </c>
    </row>
    <row r="9" spans="1:1" x14ac:dyDescent="0.25">
      <c r="A9" t="s">
        <v>6</v>
      </c>
    </row>
    <row r="11" spans="1:1" x14ac:dyDescent="0.25">
      <c r="A11" t="s">
        <v>7</v>
      </c>
    </row>
    <row r="12" spans="1:1" x14ac:dyDescent="0.25">
      <c r="A12" t="s">
        <v>8</v>
      </c>
    </row>
    <row r="13" spans="1:1" x14ac:dyDescent="0.25">
      <c r="A13" t="s">
        <v>9</v>
      </c>
    </row>
    <row r="14" spans="1:1" x14ac:dyDescent="0.25">
      <c r="A14" t="s">
        <v>10</v>
      </c>
    </row>
    <row r="15" spans="1:1" x14ac:dyDescent="0.25">
      <c r="A15" t="s">
        <v>11</v>
      </c>
    </row>
    <row r="16" spans="1:1" x14ac:dyDescent="0.25">
      <c r="A16" t="s">
        <v>12</v>
      </c>
    </row>
    <row r="17" spans="1:1" x14ac:dyDescent="0.25">
      <c r="A17" t="s">
        <v>13</v>
      </c>
    </row>
    <row r="18" spans="1:1" x14ac:dyDescent="0.25">
      <c r="A18" t="s">
        <v>14</v>
      </c>
    </row>
    <row r="20" spans="1:1" x14ac:dyDescent="0.25">
      <c r="A20" t="s">
        <v>15</v>
      </c>
    </row>
    <row r="21" spans="1:1" x14ac:dyDescent="0.25">
      <c r="A21" t="s">
        <v>16</v>
      </c>
    </row>
    <row r="22" spans="1:1" x14ac:dyDescent="0.25">
      <c r="A22" t="s">
        <v>17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6" sqref="A16:A1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workbookViewId="0">
      <selection activeCell="A16" sqref="A16:A17"/>
    </sheetView>
  </sheetViews>
  <sheetFormatPr defaultRowHeight="15" x14ac:dyDescent="0.25"/>
  <sheetData>
    <row r="1" spans="1:1" x14ac:dyDescent="0.25">
      <c r="A1" s="1" t="s">
        <v>18</v>
      </c>
    </row>
    <row r="2" spans="1:1" ht="15.6" x14ac:dyDescent="0.3">
      <c r="A2" s="2"/>
    </row>
    <row r="3" spans="1:1" ht="14.45" x14ac:dyDescent="0.3">
      <c r="A3" s="3" t="s">
        <v>19</v>
      </c>
    </row>
    <row r="4" spans="1:1" x14ac:dyDescent="0.25">
      <c r="A4" s="3" t="s">
        <v>20</v>
      </c>
    </row>
    <row r="5" spans="1:1" x14ac:dyDescent="0.25">
      <c r="A5" s="3" t="s">
        <v>21</v>
      </c>
    </row>
    <row r="6" spans="1:1" ht="15.6" x14ac:dyDescent="0.3">
      <c r="A6" s="2"/>
    </row>
    <row r="7" spans="1:1" ht="15.6" x14ac:dyDescent="0.3">
      <c r="A7" s="2" t="s">
        <v>22</v>
      </c>
    </row>
    <row r="8" spans="1:1" ht="15.6" x14ac:dyDescent="0.3">
      <c r="A8" s="2"/>
    </row>
    <row r="9" spans="1:1" ht="14.45" x14ac:dyDescent="0.3">
      <c r="A9" s="4" t="s">
        <v>23</v>
      </c>
    </row>
    <row r="10" spans="1:1" ht="15.6" x14ac:dyDescent="0.3">
      <c r="A10" s="2"/>
    </row>
    <row r="11" spans="1:1" ht="15.6" x14ac:dyDescent="0.3">
      <c r="A11" s="2" t="s">
        <v>24</v>
      </c>
    </row>
    <row r="12" spans="1:1" ht="15.75" x14ac:dyDescent="0.25">
      <c r="A12" s="2" t="s">
        <v>25</v>
      </c>
    </row>
    <row r="13" spans="1:1" ht="15.75" x14ac:dyDescent="0.25">
      <c r="A13" s="2" t="s">
        <v>26</v>
      </c>
    </row>
    <row r="14" spans="1:1" ht="15.75" x14ac:dyDescent="0.25">
      <c r="A14" s="2"/>
    </row>
    <row r="15" spans="1:1" ht="15.75" x14ac:dyDescent="0.25">
      <c r="A15" s="2"/>
    </row>
    <row r="16" spans="1:1" x14ac:dyDescent="0.25">
      <c r="A16" s="4" t="s">
        <v>27</v>
      </c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 t="s">
        <v>28</v>
      </c>
    </row>
    <row r="21" spans="1:1" x14ac:dyDescent="0.25">
      <c r="A21" s="4"/>
    </row>
    <row r="22" spans="1:1" x14ac:dyDescent="0.25">
      <c r="A22" s="4" t="s">
        <v>29</v>
      </c>
    </row>
    <row r="23" spans="1:1" x14ac:dyDescent="0.25">
      <c r="A23" s="4"/>
    </row>
    <row r="24" spans="1:1" x14ac:dyDescent="0.25">
      <c r="A24" s="4"/>
    </row>
    <row r="25" spans="1:1" x14ac:dyDescent="0.25">
      <c r="A25" s="4" t="s">
        <v>30</v>
      </c>
    </row>
    <row r="26" spans="1:1" x14ac:dyDescent="0.25">
      <c r="A26" s="4"/>
    </row>
    <row r="27" spans="1:1" x14ac:dyDescent="0.25">
      <c r="A27" s="4" t="s">
        <v>31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ELC &amp; PS Worksheet</vt:lpstr>
      <vt:lpstr>Sheet2</vt:lpstr>
      <vt:lpstr>Sheet3</vt:lpstr>
      <vt:lpstr>notes</vt:lpstr>
      <vt:lpstr>'ELC &amp; PS Worksheet'!Print_Area</vt:lpstr>
    </vt:vector>
  </TitlesOfParts>
  <Company>U.S. 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Meyers, Rebecca</dc:creator>
  <cp:lastModifiedBy>Thompson, Jennifer</cp:lastModifiedBy>
  <cp:lastPrinted>2015-08-24T15:32:59Z</cp:lastPrinted>
  <dcterms:created xsi:type="dcterms:W3CDTF">2015-05-05T15:49:32Z</dcterms:created>
  <dcterms:modified xsi:type="dcterms:W3CDTF">2015-09-28T22:22:19Z</dcterms:modified>
</cp:coreProperties>
</file>